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ourke\Desktop\Technology Pricing Spreadsheets\"/>
    </mc:Choice>
  </mc:AlternateContent>
  <bookViews>
    <workbookView xWindow="120" yWindow="45" windowWidth="24915" windowHeight="12330"/>
  </bookViews>
  <sheets>
    <sheet name="Full Spreadsheet" sheetId="1" r:id="rId1"/>
    <sheet name="Order Form" sheetId="2" r:id="rId2"/>
    <sheet name="Products" sheetId="3" state="hidden" r:id="rId3"/>
  </sheets>
  <definedNames>
    <definedName name="CustList">OFFSET(#REF!,0,0,COUNTA(#REF!)-1,1)</definedName>
    <definedName name="CustLookup">OFFSET(CustList,,,,6)</definedName>
    <definedName name="_xlnm.Print_Titles" localSheetId="0">'Full Spreadsheet'!$1:$3</definedName>
    <definedName name="ProductList">Products!$A$2:$A$35</definedName>
    <definedName name="ProductLookup">Products!$A$2:$B$35</definedName>
    <definedName name="ProductLookup2">Table2[]</definedName>
    <definedName name="SiteList">OFFSET(#REF!,0,0,COUNTA(#REF!)-1,1)</definedName>
    <definedName name="SiteLookup">OFFSET(SiteList,,,,6)</definedName>
  </definedNames>
  <calcPr calcId="162913"/>
</workbook>
</file>

<file path=xl/calcChain.xml><?xml version="1.0" encoding="utf-8"?>
<calcChain xmlns="http://schemas.openxmlformats.org/spreadsheetml/2006/main">
  <c r="E10" i="1" l="1"/>
  <c r="E11" i="1"/>
  <c r="D28" i="1" l="1"/>
  <c r="G28" i="1" s="1"/>
  <c r="D27" i="1"/>
  <c r="G27" i="1" s="1"/>
  <c r="D35" i="1" l="1"/>
  <c r="G35" i="1" s="1"/>
  <c r="C7" i="2" l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D24" i="1" l="1"/>
  <c r="G24" i="1" s="1"/>
  <c r="D7" i="1"/>
  <c r="G7" i="1" s="1"/>
  <c r="D34" i="1" l="1"/>
  <c r="G34" i="1" s="1"/>
  <c r="D38" i="1" l="1"/>
  <c r="G38" i="1" s="1"/>
  <c r="D31" i="1" l="1"/>
  <c r="G31" i="1" s="1"/>
  <c r="D16" i="1" l="1"/>
  <c r="G16" i="1" s="1"/>
  <c r="D40" i="1" l="1"/>
  <c r="G40" i="1" s="1"/>
  <c r="D48" i="1"/>
  <c r="D47" i="1"/>
  <c r="D46" i="1"/>
  <c r="D45" i="1"/>
  <c r="D44" i="1"/>
  <c r="D43" i="1"/>
  <c r="D41" i="1"/>
  <c r="D36" i="1"/>
  <c r="D32" i="1"/>
  <c r="D30" i="1"/>
  <c r="D26" i="1"/>
  <c r="D23" i="1"/>
  <c r="D21" i="1"/>
  <c r="D20" i="1"/>
  <c r="D19" i="1"/>
  <c r="D17" i="1"/>
  <c r="D14" i="1"/>
  <c r="D13" i="1"/>
  <c r="D12" i="1"/>
  <c r="D11" i="1"/>
  <c r="D10" i="1"/>
  <c r="D9" i="1"/>
  <c r="D6" i="1"/>
  <c r="G6" i="1" s="1"/>
  <c r="D5" i="1"/>
  <c r="G5" i="1" s="1"/>
  <c r="E2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8" i="2" l="1"/>
  <c r="G14" i="1" l="1"/>
  <c r="G43" i="1" l="1"/>
  <c r="G48" i="1"/>
  <c r="G47" i="1"/>
  <c r="G46" i="1"/>
  <c r="G45" i="1"/>
  <c r="G44" i="1"/>
  <c r="G32" i="1" l="1"/>
  <c r="G11" i="1" l="1"/>
  <c r="G21" i="1"/>
  <c r="G13" i="1"/>
  <c r="G23" i="1" l="1"/>
  <c r="G30" i="1" l="1"/>
  <c r="G36" i="1" l="1"/>
  <c r="G19" i="1"/>
  <c r="G41" i="1"/>
  <c r="G20" i="1"/>
  <c r="G17" i="1"/>
  <c r="G12" i="1"/>
  <c r="G26" i="1"/>
  <c r="G10" i="1" l="1"/>
  <c r="G9" i="1"/>
  <c r="G49" i="1" l="1"/>
</calcChain>
</file>

<file path=xl/sharedStrings.xml><?xml version="1.0" encoding="utf-8"?>
<sst xmlns="http://schemas.openxmlformats.org/spreadsheetml/2006/main" count="208" uniqueCount="118">
  <si>
    <t>Item</t>
  </si>
  <si>
    <t>Price/ea</t>
  </si>
  <si>
    <t>Tax</t>
  </si>
  <si>
    <t>Extended Total</t>
  </si>
  <si>
    <t>Shipping</t>
  </si>
  <si>
    <t>Comment</t>
  </si>
  <si>
    <t>Object Code</t>
  </si>
  <si>
    <t>Qty</t>
  </si>
  <si>
    <t>Install/Non-Taxable Fees</t>
  </si>
  <si>
    <t>Califone 3060AV Headphones</t>
  </si>
  <si>
    <t>Califone CA-2 Flexible Headphones</t>
  </si>
  <si>
    <t>Includes MS Office</t>
  </si>
  <si>
    <t>Item Type</t>
  </si>
  <si>
    <t>Computer</t>
  </si>
  <si>
    <t>Cart</t>
  </si>
  <si>
    <t>Projector</t>
  </si>
  <si>
    <t>iPad Accessories</t>
  </si>
  <si>
    <t>Printer</t>
  </si>
  <si>
    <t>Headphones</t>
  </si>
  <si>
    <t>Tablet</t>
  </si>
  <si>
    <t>Document Camera</t>
  </si>
  <si>
    <t>Monitor</t>
  </si>
  <si>
    <t>CARTS</t>
  </si>
  <si>
    <t>COMPUTERS</t>
  </si>
  <si>
    <t>DOCUMENT CAMERAS</t>
  </si>
  <si>
    <t>HEADPHONES</t>
  </si>
  <si>
    <t>IPAD ACCESSORIES</t>
  </si>
  <si>
    <t>MONITORS</t>
  </si>
  <si>
    <t>PRINTERS</t>
  </si>
  <si>
    <t>PROJECTORS</t>
  </si>
  <si>
    <t>TABLETS</t>
  </si>
  <si>
    <t>Multifunction</t>
  </si>
  <si>
    <t>Califone Heaphone Listening First (Panda, Tiger, or Bear)</t>
  </si>
  <si>
    <t>Chromebooks, 14" HP</t>
  </si>
  <si>
    <t>Chromebooks, 11" HP, 4GB</t>
  </si>
  <si>
    <t>TONER</t>
  </si>
  <si>
    <t>Toner</t>
  </si>
  <si>
    <t>Warranty</t>
  </si>
  <si>
    <t>1 Year</t>
  </si>
  <si>
    <t>3 Year</t>
  </si>
  <si>
    <t>5 Year</t>
  </si>
  <si>
    <t>90 Day</t>
  </si>
  <si>
    <t>2 Year</t>
  </si>
  <si>
    <t>n/a</t>
  </si>
  <si>
    <t>Total</t>
  </si>
  <si>
    <t>Product</t>
  </si>
  <si>
    <t>Price</t>
  </si>
  <si>
    <t>MJUSD Standard Technology Order Form</t>
  </si>
  <si>
    <t xml:space="preserve">Ordering Location/Site:  </t>
  </si>
  <si>
    <t xml:space="preserve">Budget Code:   </t>
  </si>
  <si>
    <t>Vendor</t>
  </si>
  <si>
    <t xml:space="preserve">CDW </t>
  </si>
  <si>
    <t>Troxell</t>
  </si>
  <si>
    <t>Apple</t>
  </si>
  <si>
    <t>CDW</t>
  </si>
  <si>
    <t>The Tree House</t>
  </si>
  <si>
    <t>Chromebook Cart, Aver (30-unit)</t>
  </si>
  <si>
    <t>NWN</t>
  </si>
  <si>
    <t>RADIOS</t>
  </si>
  <si>
    <t>Motorola CP185 Portable UHF Two-Way Radio</t>
  </si>
  <si>
    <t>Sutter Buttes Communications</t>
  </si>
  <si>
    <t>Radio</t>
  </si>
  <si>
    <t>Epson Powerlite 685W Ultra Short Throw Projector</t>
  </si>
  <si>
    <t>Projector Mount</t>
  </si>
  <si>
    <t>Epson Ultra Short Throw Mount</t>
  </si>
  <si>
    <t>Chromebook Cart, Aver (42-unit)</t>
  </si>
  <si>
    <t>HP LaserJet Pro MFP M227fdw</t>
  </si>
  <si>
    <t>Aver Chromebook Cart (30-unit)</t>
  </si>
  <si>
    <t>Aver Chromebook Cart (42-unit)</t>
  </si>
  <si>
    <t>Desktop PC (Student)</t>
  </si>
  <si>
    <t>Desktop PC (admin)</t>
  </si>
  <si>
    <t>MacBook Pro 13"</t>
  </si>
  <si>
    <t>Epson Powerlite 685W Projector</t>
  </si>
  <si>
    <t>USE ORDER FORM FOR PURCHASE REQUESTS.  THIS PAGE IS FOR BUDGETARY PURPOSES ONLY.</t>
  </si>
  <si>
    <t>Elmo TT-12W</t>
  </si>
  <si>
    <t>Aver U70+</t>
  </si>
  <si>
    <t>HP LaserJet M404dn</t>
  </si>
  <si>
    <t xml:space="preserve">Toner for HP MFP M227fdw Printer, Black, </t>
  </si>
  <si>
    <t>HP M404dn Toner, Black</t>
  </si>
  <si>
    <t xml:space="preserve">HP MFP M227fdw Toner, Black, </t>
  </si>
  <si>
    <t>HP EliteDesk 800 G6 Desktop PC, 500GB (classroom)</t>
  </si>
  <si>
    <t>Epson Powerlite 118 Standard Projector</t>
  </si>
  <si>
    <t>Epson V12HA06A05 Ultra Short Throw Mount</t>
  </si>
  <si>
    <t>13-inch MacBook Pro: Apple M2 w/ 8-core CPU, 10-core GPU, 512GB SSD (site ipad mgmt)</t>
  </si>
  <si>
    <t>iPad Smart Cover (9th Generation), Black, MX4U2ZM/A</t>
  </si>
  <si>
    <t>Personalized iPad Wi-Fi 64GB - Silver, Part number: PK2L3LL/A (9th Gen)</t>
  </si>
  <si>
    <t>Personalized iPad Wi-Fi 256GB - Silver, Part number: PK2P3LL/A (9th Gen)</t>
  </si>
  <si>
    <t>Toner for HP M404dn Printer, Black, CF258XC</t>
  </si>
  <si>
    <t>Chromebook Cart, Tripplite (21-unit)</t>
  </si>
  <si>
    <t>HP Color LaserJet All-In-One M479fdn</t>
  </si>
  <si>
    <t>Toner for HP M479fdn Printer, Black, CF460XC</t>
  </si>
  <si>
    <t>Toner for HP M479fdn Printer, Cyan, CF461XC</t>
  </si>
  <si>
    <t>Toner for HP M479fdn Printer, Magenta, CF463XC</t>
  </si>
  <si>
    <t>Toner for HP M479fdn Printer, Yellow, CF462XC</t>
  </si>
  <si>
    <t>Chromebook 11A G9, 11" HP, 4GB</t>
  </si>
  <si>
    <t>Chromebook 14 G7, 14" HP, 4GB</t>
  </si>
  <si>
    <t>HP 22" Monitor HP E22</t>
  </si>
  <si>
    <t>HP 24" Monitor HP E24</t>
  </si>
  <si>
    <t>HP 27" Monitor HP E27</t>
  </si>
  <si>
    <t>Otterbox Defender Series Case for 9th Gen iPad 77-62033</t>
  </si>
  <si>
    <t>District Standard Laptop, ProBook 450 G9</t>
  </si>
  <si>
    <t>HP 800 G6 Desktop PC</t>
  </si>
  <si>
    <t>Tripplite Chromebook Cart (21-unit)</t>
  </si>
  <si>
    <t>District Standard Laptop</t>
  </si>
  <si>
    <t>9th Gen iPad Smart Cover - Black</t>
  </si>
  <si>
    <t>Otterbox for 9th Gen iPad</t>
  </si>
  <si>
    <t xml:space="preserve">HP 22" Monitor </t>
  </si>
  <si>
    <t xml:space="preserve">HP 24" Monitor </t>
  </si>
  <si>
    <t xml:space="preserve">HP 27" Monitor </t>
  </si>
  <si>
    <t>HP Color Laserjet AIO M479fdn</t>
  </si>
  <si>
    <t>Epson Powerlite 118 Projector</t>
  </si>
  <si>
    <t>64GB 9th Gen iPad, WiFi Only</t>
  </si>
  <si>
    <t>256GB 9th Gen iPad, WiFi Only</t>
  </si>
  <si>
    <t>HP M479fdn Toner - Black</t>
  </si>
  <si>
    <t>HP M479fdn Toner, Cyan</t>
  </si>
  <si>
    <t>HP M479fdn Toner, Yellow</t>
  </si>
  <si>
    <t>HP M479fdn Toner, Magenta</t>
  </si>
  <si>
    <t>Standard Technology Pricing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</si>
</sst>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4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sz val="10"/>
      <name val="Arial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44" fontId="3" fillId="0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4" fontId="2" fillId="0" borderId="1" xfId="1" applyFont="1" applyBorder="1"/>
    <xf numFmtId="44" fontId="2" fillId="0" borderId="0" xfId="1" applyFont="1"/>
    <xf numFmtId="0" fontId="3" fillId="0" borderId="1" xfId="0" applyFont="1" applyBorder="1"/>
    <xf numFmtId="0" fontId="2" fillId="0" borderId="0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14" fontId="0" fillId="0" borderId="0" xfId="0" applyNumberFormat="1"/>
    <xf numFmtId="0" fontId="5" fillId="0" borderId="1" xfId="0" applyFont="1" applyBorder="1" applyAlignment="1">
      <alignment horizontal="center"/>
    </xf>
    <xf numFmtId="164" fontId="0" fillId="0" borderId="0" xfId="0" applyNumberFormat="1"/>
    <xf numFmtId="164" fontId="5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164" fontId="6" fillId="0" borderId="0" xfId="0" applyNumberFormat="1" applyFont="1"/>
    <xf numFmtId="0" fontId="0" fillId="0" borderId="0" xfId="0" applyAlignment="1">
      <alignment wrapText="1"/>
    </xf>
    <xf numFmtId="44" fontId="2" fillId="0" borderId="3" xfId="1" applyFont="1" applyBorder="1"/>
    <xf numFmtId="0" fontId="3" fillId="0" borderId="4" xfId="0" applyFont="1" applyBorder="1" applyAlignment="1">
      <alignment horizontal="center"/>
    </xf>
    <xf numFmtId="44" fontId="3" fillId="0" borderId="5" xfId="1" applyFont="1" applyBorder="1" applyAlignment="1">
      <alignment horizontal="center"/>
    </xf>
    <xf numFmtId="0" fontId="8" fillId="0" borderId="1" xfId="0" applyFont="1" applyBorder="1" applyAlignment="1">
      <alignment wrapText="1"/>
    </xf>
    <xf numFmtId="44" fontId="8" fillId="0" borderId="3" xfId="1" applyFont="1" applyFill="1" applyBorder="1"/>
    <xf numFmtId="0" fontId="9" fillId="3" borderId="0" xfId="0" applyFont="1" applyFill="1" applyBorder="1"/>
    <xf numFmtId="0" fontId="10" fillId="3" borderId="0" xfId="0" applyFont="1" applyFill="1" applyAlignment="1">
      <alignment horizontal="centerContinuous"/>
    </xf>
    <xf numFmtId="44" fontId="9" fillId="3" borderId="0" xfId="1" applyFont="1" applyFill="1" applyBorder="1" applyAlignment="1">
      <alignment horizontal="centerContinuous"/>
    </xf>
    <xf numFmtId="0" fontId="9" fillId="3" borderId="0" xfId="0" applyFont="1" applyFill="1" applyBorder="1" applyAlignment="1">
      <alignment horizontal="centerContinuous"/>
    </xf>
    <xf numFmtId="0" fontId="2" fillId="4" borderId="0" xfId="0" applyFont="1" applyFill="1" applyBorder="1"/>
    <xf numFmtId="0" fontId="7" fillId="4" borderId="0" xfId="0" applyFont="1" applyFill="1" applyAlignment="1">
      <alignment horizontal="centerContinuous"/>
    </xf>
    <xf numFmtId="44" fontId="2" fillId="4" borderId="0" xfId="1" applyFont="1" applyFill="1" applyBorder="1" applyAlignment="1">
      <alignment horizontal="centerContinuous"/>
    </xf>
    <xf numFmtId="0" fontId="2" fillId="4" borderId="0" xfId="0" applyFont="1" applyFill="1" applyBorder="1" applyAlignment="1">
      <alignment horizontal="centerContinuous"/>
    </xf>
    <xf numFmtId="0" fontId="3" fillId="5" borderId="1" xfId="0" applyFont="1" applyFill="1" applyBorder="1" applyAlignment="1">
      <alignment horizontal="center"/>
    </xf>
    <xf numFmtId="44" fontId="3" fillId="5" borderId="1" xfId="1" applyFont="1" applyFill="1" applyBorder="1" applyAlignment="1">
      <alignment horizontal="center"/>
    </xf>
    <xf numFmtId="44" fontId="3" fillId="5" borderId="1" xfId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/>
    <xf numFmtId="0" fontId="2" fillId="5" borderId="1" xfId="0" applyFont="1" applyFill="1" applyBorder="1"/>
    <xf numFmtId="0" fontId="3" fillId="5" borderId="1" xfId="0" applyFont="1" applyFill="1" applyBorder="1" applyAlignment="1">
      <alignment horizontal="center" vertical="center" wrapText="1"/>
    </xf>
    <xf numFmtId="44" fontId="2" fillId="5" borderId="1" xfId="1" applyFont="1" applyFill="1" applyBorder="1"/>
    <xf numFmtId="0" fontId="2" fillId="5" borderId="1" xfId="0" applyFont="1" applyFill="1" applyBorder="1" applyAlignment="1">
      <alignment wrapText="1"/>
    </xf>
    <xf numFmtId="0" fontId="3" fillId="5" borderId="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6" borderId="1" xfId="0" applyFont="1" applyFill="1" applyBorder="1" applyProtection="1"/>
    <xf numFmtId="0" fontId="11" fillId="3" borderId="0" xfId="0" applyFont="1" applyFill="1"/>
    <xf numFmtId="164" fontId="9" fillId="3" borderId="0" xfId="0" applyNumberFormat="1" applyFont="1" applyFill="1"/>
    <xf numFmtId="0" fontId="9" fillId="3" borderId="0" xfId="0" applyFont="1" applyFill="1"/>
    <xf numFmtId="0" fontId="0" fillId="6" borderId="1" xfId="0" applyFill="1" applyBorder="1"/>
    <xf numFmtId="164" fontId="12" fillId="0" borderId="1" xfId="0" applyNumberFormat="1" applyFont="1" applyBorder="1"/>
    <xf numFmtId="164" fontId="13" fillId="0" borderId="0" xfId="0" applyNumberFormat="1" applyFont="1"/>
    <xf numFmtId="0" fontId="5" fillId="6" borderId="2" xfId="0" applyFont="1" applyFill="1" applyBorder="1" applyAlignment="1"/>
  </cellXfs>
  <cellStyles count="2">
    <cellStyle name="Currency" xfId="1" builtinId="4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1:B35" totalsRowShown="0" headerRowDxfId="4" headerRowBorderDxfId="3" tableBorderDxfId="2">
  <autoFilter ref="A1:B35"/>
  <tableColumns count="2">
    <tableColumn id="1" name="Item" dataDxfId="1"/>
    <tableColumn id="2" name="Price/ea" dataDxfId="0" dataCellStyle="Currency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49"/>
  <sheetViews>
    <sheetView tabSelected="1" zoomScaleNormal="100" workbookViewId="0">
      <selection activeCell="C13" sqref="C13"/>
    </sheetView>
  </sheetViews>
  <sheetFormatPr defaultRowHeight="12.75"/>
  <cols>
    <col min="1" max="1" width="5" style="1" bestFit="1" customWidth="1"/>
    <col min="2" max="2" width="22.85546875" style="1" customWidth="1"/>
    <col min="3" max="3" width="11.28515625" style="9" bestFit="1" customWidth="1"/>
    <col min="4" max="4" width="9.28515625" style="9" bestFit="1" customWidth="1"/>
    <col min="5" max="5" width="10.42578125" style="9" customWidth="1"/>
    <col min="6" max="6" width="10.7109375" style="9" customWidth="1"/>
    <col min="7" max="7" width="12.28515625" style="9" bestFit="1" customWidth="1"/>
    <col min="8" max="8" width="6.5703125" style="1" customWidth="1"/>
    <col min="9" max="9" width="16.7109375" style="1" bestFit="1" customWidth="1"/>
    <col min="10" max="10" width="10.42578125" style="1" bestFit="1" customWidth="1"/>
    <col min="11" max="11" width="16.85546875" style="1" customWidth="1"/>
    <col min="12" max="12" width="20.140625" style="1" bestFit="1" customWidth="1"/>
    <col min="13" max="16384" width="9.140625" style="1"/>
  </cols>
  <sheetData>
    <row r="1" spans="1:12" ht="20.25">
      <c r="A1" s="28"/>
      <c r="B1" s="29" t="s">
        <v>117</v>
      </c>
      <c r="C1" s="30"/>
      <c r="D1" s="30"/>
      <c r="E1" s="30"/>
      <c r="F1" s="30"/>
      <c r="G1" s="30"/>
      <c r="H1" s="31"/>
      <c r="I1" s="31"/>
      <c r="J1" s="31"/>
      <c r="K1" s="31"/>
      <c r="L1" s="28"/>
    </row>
    <row r="2" spans="1:12" ht="15.75">
      <c r="A2" s="32"/>
      <c r="B2" s="33" t="s">
        <v>73</v>
      </c>
      <c r="C2" s="34"/>
      <c r="D2" s="34"/>
      <c r="E2" s="34"/>
      <c r="F2" s="34"/>
      <c r="G2" s="34"/>
      <c r="H2" s="35"/>
      <c r="I2" s="35"/>
      <c r="J2" s="35"/>
      <c r="K2" s="35"/>
      <c r="L2" s="32"/>
    </row>
    <row r="3" spans="1:12" ht="51">
      <c r="A3" s="2" t="s">
        <v>7</v>
      </c>
      <c r="B3" s="2" t="s">
        <v>0</v>
      </c>
      <c r="C3" s="3" t="s">
        <v>1</v>
      </c>
      <c r="D3" s="3" t="s">
        <v>2</v>
      </c>
      <c r="E3" s="4" t="s">
        <v>8</v>
      </c>
      <c r="F3" s="4" t="s">
        <v>4</v>
      </c>
      <c r="G3" s="4" t="s">
        <v>3</v>
      </c>
      <c r="H3" s="5" t="s">
        <v>6</v>
      </c>
      <c r="I3" s="3" t="s">
        <v>5</v>
      </c>
      <c r="J3" s="3" t="s">
        <v>37</v>
      </c>
      <c r="K3" s="3" t="s">
        <v>50</v>
      </c>
      <c r="L3" s="10" t="s">
        <v>12</v>
      </c>
    </row>
    <row r="4" spans="1:12">
      <c r="A4" s="36"/>
      <c r="B4" s="36" t="s">
        <v>22</v>
      </c>
      <c r="C4" s="37"/>
      <c r="D4" s="37"/>
      <c r="E4" s="38"/>
      <c r="F4" s="38"/>
      <c r="G4" s="38"/>
      <c r="H4" s="39"/>
      <c r="I4" s="37"/>
      <c r="J4" s="37"/>
      <c r="K4" s="37"/>
      <c r="L4" s="40"/>
    </row>
    <row r="5" spans="1:12" ht="25.5">
      <c r="A5" s="47">
        <v>0</v>
      </c>
      <c r="B5" s="7" t="s">
        <v>88</v>
      </c>
      <c r="C5" s="8">
        <v>1100</v>
      </c>
      <c r="D5" s="8">
        <f t="shared" ref="D5:D6" si="0">C5*0.0825</f>
        <v>90.75</v>
      </c>
      <c r="E5" s="8">
        <v>0</v>
      </c>
      <c r="F5" s="8">
        <v>0</v>
      </c>
      <c r="G5" s="8">
        <f t="shared" ref="G5:G6" si="1">SUM(C5:F5)*A5</f>
        <v>0</v>
      </c>
      <c r="H5" s="6">
        <v>4410</v>
      </c>
      <c r="I5" s="7"/>
      <c r="J5" s="7" t="s">
        <v>38</v>
      </c>
      <c r="K5" s="7" t="s">
        <v>52</v>
      </c>
      <c r="L5" s="6" t="s">
        <v>14</v>
      </c>
    </row>
    <row r="6" spans="1:12" ht="25.5">
      <c r="A6" s="47">
        <v>0</v>
      </c>
      <c r="B6" s="7" t="s">
        <v>56</v>
      </c>
      <c r="C6" s="8">
        <v>1045</v>
      </c>
      <c r="D6" s="8">
        <f t="shared" si="0"/>
        <v>86.212500000000006</v>
      </c>
      <c r="E6" s="8">
        <v>0</v>
      </c>
      <c r="F6" s="8">
        <v>0</v>
      </c>
      <c r="G6" s="8">
        <f t="shared" si="1"/>
        <v>0</v>
      </c>
      <c r="H6" s="6">
        <v>4410</v>
      </c>
      <c r="I6" s="7"/>
      <c r="J6" s="7" t="s">
        <v>38</v>
      </c>
      <c r="K6" s="7" t="s">
        <v>52</v>
      </c>
      <c r="L6" s="6" t="s">
        <v>14</v>
      </c>
    </row>
    <row r="7" spans="1:12" ht="25.5">
      <c r="A7" s="47">
        <v>0</v>
      </c>
      <c r="B7" s="7" t="s">
        <v>65</v>
      </c>
      <c r="C7" s="8">
        <v>1262</v>
      </c>
      <c r="D7" s="8">
        <f t="shared" ref="D7" si="2">C7*0.0825</f>
        <v>104.11500000000001</v>
      </c>
      <c r="E7" s="8">
        <v>0</v>
      </c>
      <c r="F7" s="8">
        <v>0</v>
      </c>
      <c r="G7" s="8">
        <f t="shared" ref="G7" si="3">SUM(C7:F7)*A7</f>
        <v>0</v>
      </c>
      <c r="H7" s="6">
        <v>4410</v>
      </c>
      <c r="I7" s="7"/>
      <c r="J7" s="7" t="s">
        <v>38</v>
      </c>
      <c r="K7" s="7" t="s">
        <v>52</v>
      </c>
      <c r="L7" s="6" t="s">
        <v>14</v>
      </c>
    </row>
    <row r="8" spans="1:12">
      <c r="A8" s="41"/>
      <c r="B8" s="42" t="s">
        <v>23</v>
      </c>
      <c r="C8" s="43"/>
      <c r="D8" s="43"/>
      <c r="E8" s="43"/>
      <c r="F8" s="43"/>
      <c r="G8" s="43"/>
      <c r="H8" s="41"/>
      <c r="I8" s="44"/>
      <c r="J8" s="44"/>
      <c r="K8" s="44"/>
      <c r="L8" s="41"/>
    </row>
    <row r="9" spans="1:12" ht="25.5">
      <c r="A9" s="47">
        <v>0</v>
      </c>
      <c r="B9" s="7" t="s">
        <v>100</v>
      </c>
      <c r="C9" s="8">
        <v>889</v>
      </c>
      <c r="D9" s="8">
        <f t="shared" ref="D9:D14" si="4">C9*0.0825</f>
        <v>73.342500000000001</v>
      </c>
      <c r="E9" s="8">
        <v>224</v>
      </c>
      <c r="F9" s="8">
        <v>0</v>
      </c>
      <c r="G9" s="8">
        <f t="shared" ref="G9:G12" si="5">SUM(C9:F9)*A9</f>
        <v>0</v>
      </c>
      <c r="H9" s="6">
        <v>4410</v>
      </c>
      <c r="I9" s="7"/>
      <c r="J9" s="7" t="s">
        <v>39</v>
      </c>
      <c r="K9" s="7" t="s">
        <v>51</v>
      </c>
      <c r="L9" s="6" t="s">
        <v>13</v>
      </c>
    </row>
    <row r="10" spans="1:12" ht="25.5">
      <c r="A10" s="47">
        <v>0</v>
      </c>
      <c r="B10" s="7" t="s">
        <v>94</v>
      </c>
      <c r="C10" s="8">
        <v>290</v>
      </c>
      <c r="D10" s="8">
        <f t="shared" si="4"/>
        <v>23.925000000000001</v>
      </c>
      <c r="E10" s="8">
        <f>33+21+4</f>
        <v>58</v>
      </c>
      <c r="F10" s="8">
        <v>0</v>
      </c>
      <c r="G10" s="8">
        <f t="shared" si="5"/>
        <v>0</v>
      </c>
      <c r="H10" s="6">
        <v>4300</v>
      </c>
      <c r="I10" s="7"/>
      <c r="J10" s="7" t="s">
        <v>38</v>
      </c>
      <c r="K10" s="7" t="s">
        <v>54</v>
      </c>
      <c r="L10" s="6" t="s">
        <v>13</v>
      </c>
    </row>
    <row r="11" spans="1:12" ht="25.5">
      <c r="A11" s="47">
        <v>0</v>
      </c>
      <c r="B11" s="7" t="s">
        <v>95</v>
      </c>
      <c r="C11" s="8">
        <v>297</v>
      </c>
      <c r="D11" s="8">
        <f t="shared" si="4"/>
        <v>24.502500000000001</v>
      </c>
      <c r="E11" s="8">
        <f>33+21+4</f>
        <v>58</v>
      </c>
      <c r="F11" s="8">
        <v>0</v>
      </c>
      <c r="G11" s="8">
        <f t="shared" ref="G11" si="6">SUM(C11:F11)*A11</f>
        <v>0</v>
      </c>
      <c r="H11" s="6">
        <v>4300</v>
      </c>
      <c r="I11" s="7"/>
      <c r="J11" s="7" t="s">
        <v>38</v>
      </c>
      <c r="K11" s="7" t="s">
        <v>54</v>
      </c>
      <c r="L11" s="6" t="s">
        <v>13</v>
      </c>
    </row>
    <row r="12" spans="1:12" ht="38.25">
      <c r="A12" s="47">
        <v>0</v>
      </c>
      <c r="B12" s="7" t="s">
        <v>80</v>
      </c>
      <c r="C12" s="8">
        <v>760</v>
      </c>
      <c r="D12" s="8">
        <f t="shared" si="4"/>
        <v>62.7</v>
      </c>
      <c r="E12" s="8">
        <v>0</v>
      </c>
      <c r="F12" s="8">
        <v>0</v>
      </c>
      <c r="G12" s="8">
        <f t="shared" si="5"/>
        <v>0</v>
      </c>
      <c r="H12" s="6">
        <v>4410</v>
      </c>
      <c r="I12" s="7" t="s">
        <v>11</v>
      </c>
      <c r="J12" s="7" t="s">
        <v>39</v>
      </c>
      <c r="K12" s="7" t="s">
        <v>51</v>
      </c>
      <c r="L12" s="6" t="s">
        <v>13</v>
      </c>
    </row>
    <row r="13" spans="1:12" ht="45" customHeight="1">
      <c r="A13" s="47">
        <v>0</v>
      </c>
      <c r="B13" s="7" t="s">
        <v>101</v>
      </c>
      <c r="C13" s="8">
        <v>1090</v>
      </c>
      <c r="D13" s="8">
        <f t="shared" si="4"/>
        <v>89.924999999999997</v>
      </c>
      <c r="E13" s="8">
        <v>0</v>
      </c>
      <c r="F13" s="8">
        <v>0</v>
      </c>
      <c r="G13" s="8">
        <f t="shared" ref="G13" si="7">SUM(C13:F13)*A13</f>
        <v>0</v>
      </c>
      <c r="H13" s="6">
        <v>4410</v>
      </c>
      <c r="I13" s="7" t="s">
        <v>11</v>
      </c>
      <c r="J13" s="7" t="s">
        <v>39</v>
      </c>
      <c r="K13" s="7" t="s">
        <v>51</v>
      </c>
      <c r="L13" s="6" t="s">
        <v>13</v>
      </c>
    </row>
    <row r="14" spans="1:12" ht="51">
      <c r="A14" s="47">
        <v>0</v>
      </c>
      <c r="B14" s="7" t="s">
        <v>83</v>
      </c>
      <c r="C14" s="8">
        <v>1399</v>
      </c>
      <c r="D14" s="8">
        <f t="shared" si="4"/>
        <v>115.4175</v>
      </c>
      <c r="E14" s="8">
        <v>4</v>
      </c>
      <c r="F14" s="8">
        <v>0</v>
      </c>
      <c r="G14" s="8">
        <f t="shared" ref="G14" si="8">SUM(C14:F14)*A14</f>
        <v>0</v>
      </c>
      <c r="H14" s="6">
        <v>4410</v>
      </c>
      <c r="I14" s="7"/>
      <c r="J14" s="7" t="s">
        <v>38</v>
      </c>
      <c r="K14" s="7" t="s">
        <v>53</v>
      </c>
      <c r="L14" s="6" t="s">
        <v>13</v>
      </c>
    </row>
    <row r="15" spans="1:12">
      <c r="A15" s="41"/>
      <c r="B15" s="39" t="s">
        <v>24</v>
      </c>
      <c r="C15" s="43"/>
      <c r="D15" s="43"/>
      <c r="E15" s="43"/>
      <c r="F15" s="43"/>
      <c r="G15" s="43"/>
      <c r="H15" s="41"/>
      <c r="I15" s="44"/>
      <c r="J15" s="44"/>
      <c r="K15" s="44"/>
      <c r="L15" s="41"/>
    </row>
    <row r="16" spans="1:12">
      <c r="A16" s="47">
        <v>0</v>
      </c>
      <c r="B16" s="7" t="s">
        <v>75</v>
      </c>
      <c r="C16" s="8">
        <v>233</v>
      </c>
      <c r="D16" s="8">
        <f>C16*0.0825</f>
        <v>19.2225</v>
      </c>
      <c r="E16" s="8">
        <v>0</v>
      </c>
      <c r="F16" s="8">
        <v>0</v>
      </c>
      <c r="G16" s="8">
        <f>SUM(C16:F16)*A16</f>
        <v>0</v>
      </c>
      <c r="H16" s="6">
        <v>4300</v>
      </c>
      <c r="I16" s="7"/>
      <c r="J16" s="7" t="s">
        <v>40</v>
      </c>
      <c r="K16" s="7" t="s">
        <v>52</v>
      </c>
      <c r="L16" s="6" t="s">
        <v>20</v>
      </c>
    </row>
    <row r="17" spans="1:12">
      <c r="A17" s="47">
        <v>0</v>
      </c>
      <c r="B17" s="7" t="s">
        <v>74</v>
      </c>
      <c r="C17" s="8">
        <v>562</v>
      </c>
      <c r="D17" s="8">
        <f>C17*0.0825</f>
        <v>46.365000000000002</v>
      </c>
      <c r="E17" s="8">
        <v>0</v>
      </c>
      <c r="F17" s="8">
        <v>0</v>
      </c>
      <c r="G17" s="8">
        <f>SUM(C17:F17)*A17</f>
        <v>0</v>
      </c>
      <c r="H17" s="6">
        <v>4410</v>
      </c>
      <c r="I17" s="7"/>
      <c r="J17" s="7" t="s">
        <v>40</v>
      </c>
      <c r="K17" s="7" t="s">
        <v>52</v>
      </c>
      <c r="L17" s="6" t="s">
        <v>20</v>
      </c>
    </row>
    <row r="18" spans="1:12">
      <c r="A18" s="41"/>
      <c r="B18" s="39" t="s">
        <v>25</v>
      </c>
      <c r="C18" s="43"/>
      <c r="D18" s="43"/>
      <c r="E18" s="43"/>
      <c r="F18" s="43"/>
      <c r="G18" s="43"/>
      <c r="H18" s="41"/>
      <c r="I18" s="44"/>
      <c r="J18" s="44"/>
      <c r="K18" s="44"/>
      <c r="L18" s="41"/>
    </row>
    <row r="19" spans="1:12" ht="25.5">
      <c r="A19" s="47">
        <v>0</v>
      </c>
      <c r="B19" s="7" t="s">
        <v>9</v>
      </c>
      <c r="C19" s="8">
        <v>9</v>
      </c>
      <c r="D19" s="8">
        <f>C19*0.0825</f>
        <v>0.74250000000000005</v>
      </c>
      <c r="E19" s="8">
        <v>0</v>
      </c>
      <c r="F19" s="8">
        <v>0</v>
      </c>
      <c r="G19" s="8">
        <f>SUM(C19:F19)*A19</f>
        <v>0</v>
      </c>
      <c r="H19" s="6">
        <v>4300</v>
      </c>
      <c r="I19" s="7"/>
      <c r="J19" s="7" t="s">
        <v>41</v>
      </c>
      <c r="K19" s="7" t="s">
        <v>52</v>
      </c>
      <c r="L19" s="6" t="s">
        <v>18</v>
      </c>
    </row>
    <row r="20" spans="1:12" ht="25.5">
      <c r="A20" s="47">
        <v>0</v>
      </c>
      <c r="B20" s="11" t="s">
        <v>10</v>
      </c>
      <c r="C20" s="8">
        <v>6</v>
      </c>
      <c r="D20" s="8">
        <f>C20*0.0825</f>
        <v>0.495</v>
      </c>
      <c r="E20" s="8">
        <v>0</v>
      </c>
      <c r="F20" s="8">
        <v>0</v>
      </c>
      <c r="G20" s="8">
        <f>SUM(C20:F20)*A20</f>
        <v>0</v>
      </c>
      <c r="H20" s="6">
        <v>4300</v>
      </c>
      <c r="I20" s="7"/>
      <c r="J20" s="7" t="s">
        <v>41</v>
      </c>
      <c r="K20" s="7" t="s">
        <v>52</v>
      </c>
      <c r="L20" s="6" t="s">
        <v>18</v>
      </c>
    </row>
    <row r="21" spans="1:12" ht="39.75" customHeight="1">
      <c r="A21" s="47">
        <v>0</v>
      </c>
      <c r="B21" s="7" t="s">
        <v>32</v>
      </c>
      <c r="C21" s="8">
        <v>11</v>
      </c>
      <c r="D21" s="8">
        <f>C21*0.0825</f>
        <v>0.90750000000000008</v>
      </c>
      <c r="E21" s="8">
        <v>0</v>
      </c>
      <c r="F21" s="8">
        <v>0</v>
      </c>
      <c r="G21" s="8">
        <f>SUM(C21:F21)*A21</f>
        <v>0</v>
      </c>
      <c r="H21" s="6">
        <v>4300</v>
      </c>
      <c r="I21" s="7"/>
      <c r="J21" s="7" t="s">
        <v>39</v>
      </c>
      <c r="K21" s="7" t="s">
        <v>52</v>
      </c>
      <c r="L21" s="6" t="s">
        <v>18</v>
      </c>
    </row>
    <row r="22" spans="1:12">
      <c r="A22" s="41"/>
      <c r="B22" s="45" t="s">
        <v>26</v>
      </c>
      <c r="C22" s="43"/>
      <c r="D22" s="43"/>
      <c r="E22" s="43"/>
      <c r="F22" s="43"/>
      <c r="G22" s="43"/>
      <c r="H22" s="41"/>
      <c r="I22" s="44"/>
      <c r="J22" s="44"/>
      <c r="K22" s="44"/>
      <c r="L22" s="41"/>
    </row>
    <row r="23" spans="1:12" ht="38.25">
      <c r="A23" s="47">
        <v>0</v>
      </c>
      <c r="B23" s="12" t="s">
        <v>84</v>
      </c>
      <c r="C23" s="8">
        <v>49</v>
      </c>
      <c r="D23" s="8">
        <f t="shared" ref="D23" si="9">C23*0.0825</f>
        <v>4.0425000000000004</v>
      </c>
      <c r="E23" s="8">
        <v>0</v>
      </c>
      <c r="F23" s="8">
        <v>0</v>
      </c>
      <c r="G23" s="8">
        <f t="shared" ref="G23" si="10">SUM(C23:F23)*A23</f>
        <v>0</v>
      </c>
      <c r="H23" s="6">
        <v>4300</v>
      </c>
      <c r="I23" s="7"/>
      <c r="J23" s="7" t="s">
        <v>38</v>
      </c>
      <c r="K23" s="7" t="s">
        <v>53</v>
      </c>
      <c r="L23" s="6" t="s">
        <v>16</v>
      </c>
    </row>
    <row r="24" spans="1:12" ht="38.25">
      <c r="A24" s="47">
        <v>0</v>
      </c>
      <c r="B24" s="15" t="s">
        <v>99</v>
      </c>
      <c r="C24" s="8">
        <v>48.04</v>
      </c>
      <c r="D24" s="8">
        <f t="shared" ref="D24" si="11">C24*0.0825</f>
        <v>3.9633000000000003</v>
      </c>
      <c r="E24" s="8">
        <v>0</v>
      </c>
      <c r="F24" s="8">
        <v>0</v>
      </c>
      <c r="G24" s="8">
        <f t="shared" ref="G24" si="12">SUM(C24:F24)*A24</f>
        <v>0</v>
      </c>
      <c r="H24" s="6">
        <v>4300</v>
      </c>
      <c r="I24" s="7"/>
      <c r="J24" s="7" t="s">
        <v>38</v>
      </c>
      <c r="K24" s="7" t="s">
        <v>54</v>
      </c>
      <c r="L24" s="6" t="s">
        <v>16</v>
      </c>
    </row>
    <row r="25" spans="1:12">
      <c r="A25" s="41"/>
      <c r="B25" s="39" t="s">
        <v>27</v>
      </c>
      <c r="C25" s="43"/>
      <c r="D25" s="43"/>
      <c r="E25" s="43"/>
      <c r="F25" s="43"/>
      <c r="G25" s="43"/>
      <c r="H25" s="41"/>
      <c r="I25" s="44"/>
      <c r="J25" s="44"/>
      <c r="K25" s="44"/>
      <c r="L25" s="41"/>
    </row>
    <row r="26" spans="1:12">
      <c r="A26" s="47">
        <v>0</v>
      </c>
      <c r="B26" s="7" t="s">
        <v>96</v>
      </c>
      <c r="C26" s="8">
        <v>199.44</v>
      </c>
      <c r="D26" s="8">
        <f>C26*0.0825</f>
        <v>16.453800000000001</v>
      </c>
      <c r="E26" s="8">
        <v>5</v>
      </c>
      <c r="F26" s="8">
        <v>0</v>
      </c>
      <c r="G26" s="8">
        <f>SUM(C26:F26)*A26</f>
        <v>0</v>
      </c>
      <c r="H26" s="6">
        <v>4300</v>
      </c>
      <c r="I26" s="7"/>
      <c r="J26" s="7" t="s">
        <v>38</v>
      </c>
      <c r="K26" s="7" t="s">
        <v>54</v>
      </c>
      <c r="L26" s="6" t="s">
        <v>21</v>
      </c>
    </row>
    <row r="27" spans="1:12">
      <c r="A27" s="47">
        <v>0</v>
      </c>
      <c r="B27" s="7" t="s">
        <v>97</v>
      </c>
      <c r="C27" s="8">
        <v>219</v>
      </c>
      <c r="D27" s="8">
        <f>C27*0.0825</f>
        <v>18.067500000000003</v>
      </c>
      <c r="E27" s="8">
        <v>5</v>
      </c>
      <c r="F27" s="8">
        <v>0</v>
      </c>
      <c r="G27" s="8">
        <f>SUM(C27:F27)*A27</f>
        <v>0</v>
      </c>
      <c r="H27" s="6">
        <v>4300</v>
      </c>
      <c r="I27" s="7"/>
      <c r="J27" s="7" t="s">
        <v>38</v>
      </c>
      <c r="K27" s="7" t="s">
        <v>54</v>
      </c>
      <c r="L27" s="6" t="s">
        <v>21</v>
      </c>
    </row>
    <row r="28" spans="1:12">
      <c r="A28" s="47">
        <v>0</v>
      </c>
      <c r="B28" s="7" t="s">
        <v>98</v>
      </c>
      <c r="C28" s="8">
        <v>419.3</v>
      </c>
      <c r="D28" s="8">
        <f>C28*0.0825</f>
        <v>34.59225</v>
      </c>
      <c r="E28" s="8">
        <v>5</v>
      </c>
      <c r="F28" s="8">
        <v>0</v>
      </c>
      <c r="G28" s="8">
        <f>SUM(C28:F28)*A28</f>
        <v>0</v>
      </c>
      <c r="H28" s="6">
        <v>4300</v>
      </c>
      <c r="I28" s="7"/>
      <c r="J28" s="7" t="s">
        <v>38</v>
      </c>
      <c r="K28" s="7" t="s">
        <v>54</v>
      </c>
      <c r="L28" s="6" t="s">
        <v>21</v>
      </c>
    </row>
    <row r="29" spans="1:12">
      <c r="A29" s="41"/>
      <c r="B29" s="39" t="s">
        <v>28</v>
      </c>
      <c r="C29" s="43"/>
      <c r="D29" s="43"/>
      <c r="E29" s="43"/>
      <c r="F29" s="43"/>
      <c r="G29" s="43"/>
      <c r="H29" s="41"/>
      <c r="I29" s="44"/>
      <c r="J29" s="44"/>
      <c r="K29" s="44"/>
      <c r="L29" s="41"/>
    </row>
    <row r="30" spans="1:12" ht="25.5">
      <c r="A30" s="47">
        <v>0</v>
      </c>
      <c r="B30" s="14" t="s">
        <v>66</v>
      </c>
      <c r="C30" s="8">
        <v>318.31</v>
      </c>
      <c r="D30" s="8">
        <f>C30*0.0825</f>
        <v>26.260575000000003</v>
      </c>
      <c r="E30" s="8">
        <v>0</v>
      </c>
      <c r="F30" s="8">
        <v>0</v>
      </c>
      <c r="G30" s="8">
        <f>SUM(C30:F30)*A30</f>
        <v>0</v>
      </c>
      <c r="H30" s="6">
        <v>4300</v>
      </c>
      <c r="I30" s="7" t="s">
        <v>31</v>
      </c>
      <c r="J30" s="7" t="s">
        <v>38</v>
      </c>
      <c r="K30" s="7" t="s">
        <v>54</v>
      </c>
      <c r="L30" s="6" t="s">
        <v>17</v>
      </c>
    </row>
    <row r="31" spans="1:12">
      <c r="A31" s="48">
        <v>0</v>
      </c>
      <c r="B31" s="14" t="s">
        <v>76</v>
      </c>
      <c r="C31" s="8">
        <v>166.4</v>
      </c>
      <c r="D31" s="8">
        <f>C31*0.0825</f>
        <v>13.728000000000002</v>
      </c>
      <c r="E31" s="8">
        <v>0</v>
      </c>
      <c r="F31" s="8">
        <v>0</v>
      </c>
      <c r="G31" s="8">
        <f>SUM(C31:F31)*A31</f>
        <v>0</v>
      </c>
      <c r="H31" s="6">
        <v>4300</v>
      </c>
      <c r="I31" s="7"/>
      <c r="J31" s="7" t="s">
        <v>38</v>
      </c>
      <c r="K31" s="7" t="s">
        <v>57</v>
      </c>
      <c r="L31" s="6" t="s">
        <v>17</v>
      </c>
    </row>
    <row r="32" spans="1:12" ht="25.5">
      <c r="A32" s="47">
        <v>0</v>
      </c>
      <c r="B32" s="14" t="s">
        <v>89</v>
      </c>
      <c r="C32" s="8">
        <v>387.52</v>
      </c>
      <c r="D32" s="8">
        <f>C32*0.0825</f>
        <v>31.970400000000001</v>
      </c>
      <c r="E32" s="8">
        <v>0</v>
      </c>
      <c r="F32" s="8">
        <v>0</v>
      </c>
      <c r="G32" s="8">
        <f>SUM(C32:F32)*A32</f>
        <v>0</v>
      </c>
      <c r="H32" s="6">
        <v>4410</v>
      </c>
      <c r="I32" s="7"/>
      <c r="J32" s="7" t="s">
        <v>38</v>
      </c>
      <c r="K32" s="7" t="s">
        <v>57</v>
      </c>
      <c r="L32" s="6" t="s">
        <v>17</v>
      </c>
    </row>
    <row r="33" spans="1:12">
      <c r="A33" s="41"/>
      <c r="B33" s="46" t="s">
        <v>29</v>
      </c>
      <c r="C33" s="43"/>
      <c r="D33" s="43"/>
      <c r="E33" s="43"/>
      <c r="F33" s="43"/>
      <c r="G33" s="43"/>
      <c r="H33" s="41"/>
      <c r="I33" s="44"/>
      <c r="J33" s="44"/>
      <c r="K33" s="44"/>
      <c r="L33" s="41"/>
    </row>
    <row r="34" spans="1:12" ht="38.25">
      <c r="A34" s="47">
        <v>0</v>
      </c>
      <c r="B34" s="7" t="s">
        <v>62</v>
      </c>
      <c r="C34" s="8">
        <v>1078</v>
      </c>
      <c r="D34" s="8">
        <f>C34*0.0825</f>
        <v>88.935000000000002</v>
      </c>
      <c r="E34" s="8">
        <v>0</v>
      </c>
      <c r="F34" s="8">
        <v>0</v>
      </c>
      <c r="G34" s="8">
        <f>SUM(C34:F34)*A34</f>
        <v>0</v>
      </c>
      <c r="H34" s="6">
        <v>4410</v>
      </c>
      <c r="I34" s="7"/>
      <c r="J34" s="7" t="s">
        <v>42</v>
      </c>
      <c r="K34" s="7" t="s">
        <v>52</v>
      </c>
      <c r="L34" s="6" t="s">
        <v>15</v>
      </c>
    </row>
    <row r="35" spans="1:12" ht="25.5">
      <c r="A35" s="47">
        <v>0</v>
      </c>
      <c r="B35" s="7" t="s">
        <v>81</v>
      </c>
      <c r="C35" s="8">
        <v>491</v>
      </c>
      <c r="D35" s="8">
        <f>C35*0.0825</f>
        <v>40.5075</v>
      </c>
      <c r="E35" s="8">
        <v>0</v>
      </c>
      <c r="F35" s="8">
        <v>0</v>
      </c>
      <c r="G35" s="8">
        <f>SUM(C35:F35)*A35</f>
        <v>0</v>
      </c>
      <c r="H35" s="6">
        <v>4410</v>
      </c>
      <c r="I35" s="7"/>
      <c r="J35" s="7" t="s">
        <v>42</v>
      </c>
      <c r="K35" s="7" t="s">
        <v>52</v>
      </c>
      <c r="L35" s="6" t="s">
        <v>15</v>
      </c>
    </row>
    <row r="36" spans="1:12" ht="25.5">
      <c r="A36" s="47">
        <v>0</v>
      </c>
      <c r="B36" s="7" t="s">
        <v>82</v>
      </c>
      <c r="C36" s="8">
        <v>105</v>
      </c>
      <c r="D36" s="8">
        <f>C36*0.0825</f>
        <v>8.6624999999999996</v>
      </c>
      <c r="E36" s="8">
        <v>0</v>
      </c>
      <c r="F36" s="8">
        <v>0</v>
      </c>
      <c r="G36" s="8">
        <f>SUM(C36:F36)*A36</f>
        <v>0</v>
      </c>
      <c r="H36" s="6">
        <v>4410</v>
      </c>
      <c r="I36" s="7"/>
      <c r="J36" s="7" t="s">
        <v>38</v>
      </c>
      <c r="K36" s="7" t="s">
        <v>52</v>
      </c>
      <c r="L36" s="6" t="s">
        <v>63</v>
      </c>
    </row>
    <row r="37" spans="1:12">
      <c r="A37" s="41"/>
      <c r="B37" s="39" t="s">
        <v>58</v>
      </c>
      <c r="C37" s="43"/>
      <c r="D37" s="43"/>
      <c r="E37" s="43"/>
      <c r="F37" s="43"/>
      <c r="G37" s="43"/>
      <c r="H37" s="41"/>
      <c r="I37" s="44"/>
      <c r="J37" s="44"/>
      <c r="K37" s="44"/>
      <c r="L37" s="41"/>
    </row>
    <row r="38" spans="1:12" ht="25.5">
      <c r="A38" s="47">
        <v>0</v>
      </c>
      <c r="B38" s="7" t="s">
        <v>59</v>
      </c>
      <c r="C38" s="8">
        <v>325</v>
      </c>
      <c r="D38" s="8">
        <f>C38*0.0825</f>
        <v>26.8125</v>
      </c>
      <c r="E38" s="8">
        <v>15</v>
      </c>
      <c r="F38" s="8">
        <v>10</v>
      </c>
      <c r="G38" s="8">
        <f>SUM(C38:F38)*A38</f>
        <v>0</v>
      </c>
      <c r="H38" s="6">
        <v>4300</v>
      </c>
      <c r="I38" s="7"/>
      <c r="J38" s="7" t="s">
        <v>39</v>
      </c>
      <c r="K38" s="7" t="s">
        <v>60</v>
      </c>
      <c r="L38" s="6" t="s">
        <v>61</v>
      </c>
    </row>
    <row r="39" spans="1:12">
      <c r="A39" s="41"/>
      <c r="B39" s="39" t="s">
        <v>30</v>
      </c>
      <c r="C39" s="43"/>
      <c r="D39" s="43"/>
      <c r="E39" s="43"/>
      <c r="F39" s="43"/>
      <c r="G39" s="43"/>
      <c r="H39" s="41"/>
      <c r="I39" s="44"/>
      <c r="J39" s="44"/>
      <c r="K39" s="44"/>
      <c r="L39" s="41"/>
    </row>
    <row r="40" spans="1:12" ht="51">
      <c r="A40" s="47">
        <v>0</v>
      </c>
      <c r="B40" s="22" t="s">
        <v>85</v>
      </c>
      <c r="C40" s="8">
        <v>299</v>
      </c>
      <c r="D40" s="8">
        <f>C40*0.0825</f>
        <v>24.6675</v>
      </c>
      <c r="E40" s="8">
        <v>4</v>
      </c>
      <c r="F40" s="8">
        <v>0</v>
      </c>
      <c r="G40" s="8">
        <f>SUM(C40:F40)*A40</f>
        <v>0</v>
      </c>
      <c r="H40" s="6">
        <v>4300</v>
      </c>
      <c r="I40" s="7"/>
      <c r="J40" s="7" t="s">
        <v>38</v>
      </c>
      <c r="K40" s="7" t="s">
        <v>53</v>
      </c>
      <c r="L40" s="6" t="s">
        <v>19</v>
      </c>
    </row>
    <row r="41" spans="1:12" ht="51">
      <c r="A41" s="47">
        <v>0</v>
      </c>
      <c r="B41" s="7" t="s">
        <v>86</v>
      </c>
      <c r="C41" s="8">
        <v>449</v>
      </c>
      <c r="D41" s="8">
        <f>C41*0.0825</f>
        <v>37.042500000000004</v>
      </c>
      <c r="E41" s="8">
        <v>4</v>
      </c>
      <c r="F41" s="8">
        <v>0</v>
      </c>
      <c r="G41" s="8">
        <f>SUM(C41:F41)*A41</f>
        <v>0</v>
      </c>
      <c r="H41" s="6">
        <v>4300</v>
      </c>
      <c r="I41" s="7"/>
      <c r="J41" s="7" t="s">
        <v>38</v>
      </c>
      <c r="K41" s="7" t="s">
        <v>53</v>
      </c>
      <c r="L41" s="6" t="s">
        <v>19</v>
      </c>
    </row>
    <row r="42" spans="1:12">
      <c r="A42" s="41"/>
      <c r="B42" s="39" t="s">
        <v>35</v>
      </c>
      <c r="C42" s="43"/>
      <c r="D42" s="43"/>
      <c r="E42" s="43"/>
      <c r="F42" s="43"/>
      <c r="G42" s="43"/>
      <c r="H42" s="41"/>
      <c r="I42" s="44"/>
      <c r="J42" s="44"/>
      <c r="K42" s="44"/>
      <c r="L42" s="41"/>
    </row>
    <row r="43" spans="1:12" ht="25.5">
      <c r="A43" s="47">
        <v>0</v>
      </c>
      <c r="B43" s="7" t="s">
        <v>90</v>
      </c>
      <c r="C43" s="8">
        <v>47.63</v>
      </c>
      <c r="D43" s="8">
        <f t="shared" ref="D43:D48" si="13">C43*0.0825</f>
        <v>3.9294750000000005</v>
      </c>
      <c r="E43" s="8">
        <v>0</v>
      </c>
      <c r="F43" s="8">
        <v>0</v>
      </c>
      <c r="G43" s="8">
        <f t="shared" ref="G43" si="14">SUM(C43:F43)*A43</f>
        <v>0</v>
      </c>
      <c r="H43" s="6">
        <v>4300</v>
      </c>
      <c r="I43" s="7"/>
      <c r="J43" s="7" t="s">
        <v>43</v>
      </c>
      <c r="K43" s="7" t="s">
        <v>57</v>
      </c>
      <c r="L43" s="6" t="s">
        <v>36</v>
      </c>
    </row>
    <row r="44" spans="1:12" ht="25.5">
      <c r="A44" s="47">
        <v>0</v>
      </c>
      <c r="B44" s="7" t="s">
        <v>91</v>
      </c>
      <c r="C44" s="8">
        <v>65.010000000000005</v>
      </c>
      <c r="D44" s="8">
        <f t="shared" si="13"/>
        <v>5.3633250000000006</v>
      </c>
      <c r="E44" s="8">
        <v>0</v>
      </c>
      <c r="F44" s="8">
        <v>0</v>
      </c>
      <c r="G44" s="8">
        <f t="shared" ref="G44:G48" si="15">SUM(C44:F44)*A44</f>
        <v>0</v>
      </c>
      <c r="H44" s="6">
        <v>4300</v>
      </c>
      <c r="I44" s="7"/>
      <c r="J44" s="7" t="s">
        <v>43</v>
      </c>
      <c r="K44" s="7" t="s">
        <v>57</v>
      </c>
      <c r="L44" s="6" t="s">
        <v>36</v>
      </c>
    </row>
    <row r="45" spans="1:12" ht="38.25">
      <c r="A45" s="47">
        <v>0</v>
      </c>
      <c r="B45" s="7" t="s">
        <v>92</v>
      </c>
      <c r="C45" s="8">
        <v>65.010000000000005</v>
      </c>
      <c r="D45" s="8">
        <f t="shared" si="13"/>
        <v>5.3633250000000006</v>
      </c>
      <c r="E45" s="8">
        <v>0</v>
      </c>
      <c r="F45" s="8">
        <v>0</v>
      </c>
      <c r="G45" s="8">
        <f t="shared" si="15"/>
        <v>0</v>
      </c>
      <c r="H45" s="6">
        <v>4300</v>
      </c>
      <c r="I45" s="7"/>
      <c r="J45" s="7" t="s">
        <v>43</v>
      </c>
      <c r="K45" s="7" t="s">
        <v>57</v>
      </c>
      <c r="L45" s="6" t="s">
        <v>36</v>
      </c>
    </row>
    <row r="46" spans="1:12" ht="40.5" customHeight="1">
      <c r="A46" s="47">
        <v>0</v>
      </c>
      <c r="B46" s="7" t="s">
        <v>93</v>
      </c>
      <c r="C46" s="8">
        <v>65.010000000000005</v>
      </c>
      <c r="D46" s="8">
        <f t="shared" si="13"/>
        <v>5.3633250000000006</v>
      </c>
      <c r="E46" s="8">
        <v>0</v>
      </c>
      <c r="F46" s="8">
        <v>0</v>
      </c>
      <c r="G46" s="8">
        <f t="shared" si="15"/>
        <v>0</v>
      </c>
      <c r="H46" s="6">
        <v>4300</v>
      </c>
      <c r="I46" s="7"/>
      <c r="J46" s="7" t="s">
        <v>43</v>
      </c>
      <c r="K46" s="7" t="s">
        <v>57</v>
      </c>
      <c r="L46" s="6" t="s">
        <v>36</v>
      </c>
    </row>
    <row r="47" spans="1:12" ht="38.25" customHeight="1">
      <c r="A47" s="47">
        <v>0</v>
      </c>
      <c r="B47" s="7" t="s">
        <v>87</v>
      </c>
      <c r="C47" s="8">
        <v>53.46</v>
      </c>
      <c r="D47" s="8">
        <f t="shared" si="13"/>
        <v>4.41045</v>
      </c>
      <c r="E47" s="8">
        <v>0</v>
      </c>
      <c r="F47" s="8">
        <v>0</v>
      </c>
      <c r="G47" s="8">
        <f t="shared" si="15"/>
        <v>0</v>
      </c>
      <c r="H47" s="6">
        <v>4300</v>
      </c>
      <c r="I47" s="7"/>
      <c r="J47" s="7" t="s">
        <v>43</v>
      </c>
      <c r="K47" s="7" t="s">
        <v>57</v>
      </c>
      <c r="L47" s="6" t="s">
        <v>36</v>
      </c>
    </row>
    <row r="48" spans="1:12" ht="25.5">
      <c r="A48" s="47">
        <v>0</v>
      </c>
      <c r="B48" s="7" t="s">
        <v>77</v>
      </c>
      <c r="C48" s="8">
        <v>56.9</v>
      </c>
      <c r="D48" s="8">
        <f t="shared" si="13"/>
        <v>4.6942500000000003</v>
      </c>
      <c r="E48" s="8">
        <v>0</v>
      </c>
      <c r="F48" s="8">
        <v>0</v>
      </c>
      <c r="G48" s="8">
        <f t="shared" si="15"/>
        <v>0</v>
      </c>
      <c r="H48" s="6">
        <v>4300</v>
      </c>
      <c r="I48" s="7"/>
      <c r="J48" s="7" t="s">
        <v>43</v>
      </c>
      <c r="K48" s="7" t="s">
        <v>55</v>
      </c>
      <c r="L48" s="6" t="s">
        <v>36</v>
      </c>
    </row>
    <row r="49" spans="7:7">
      <c r="G49" s="9">
        <f>SUM(G5:G48)</f>
        <v>0</v>
      </c>
    </row>
  </sheetData>
  <sheetProtection algorithmName="SHA-512" hashValue="b1bBzufPEqXQ+yGL2UZA0YJhIAf6gzkLJMtDyNwnrEiFGufapVUGOta5SlNA2iGs5+EC0iyjO1EVXi+VQJQs+g==" saltValue="i3iM7ViixxukEDwRDY1eDA==" spinCount="100000" sheet="1" objects="1" scenarios="1"/>
  <protectedRanges>
    <protectedRange sqref="A5:A30 A32:A48" name="Range1"/>
    <protectedRange sqref="A31" name="Range3"/>
  </protectedRanges>
  <sortState ref="A3:N29">
    <sortCondition ref="L3:L29"/>
  </sortState>
  <pageMargins left="0.25" right="0.25" top="0.75" bottom="0.75" header="0.3" footer="0.3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28"/>
  <sheetViews>
    <sheetView zoomScaleNormal="100" workbookViewId="0">
      <selection activeCell="B7" sqref="B7"/>
    </sheetView>
  </sheetViews>
  <sheetFormatPr defaultRowHeight="12.75"/>
  <cols>
    <col min="2" max="2" width="43.28515625" customWidth="1"/>
    <col min="3" max="3" width="9.140625" style="18"/>
    <col min="5" max="5" width="17.5703125" customWidth="1"/>
  </cols>
  <sheetData>
    <row r="1" spans="2:5" ht="26.25">
      <c r="B1" s="49" t="s">
        <v>47</v>
      </c>
      <c r="C1" s="50"/>
      <c r="D1" s="51"/>
      <c r="E1" s="51"/>
    </row>
    <row r="2" spans="2:5" ht="33" customHeight="1">
      <c r="B2" s="55" t="s">
        <v>48</v>
      </c>
      <c r="C2" s="55"/>
      <c r="D2" s="55"/>
      <c r="E2" s="16">
        <f ca="1">TODAY()</f>
        <v>44782</v>
      </c>
    </row>
    <row r="3" spans="2:5">
      <c r="E3" s="16"/>
    </row>
    <row r="4" spans="2:5" ht="21" customHeight="1">
      <c r="B4" s="55" t="s">
        <v>49</v>
      </c>
      <c r="C4" s="55"/>
      <c r="D4" s="55"/>
      <c r="E4" s="55"/>
    </row>
    <row r="6" spans="2:5" ht="20.100000000000001" customHeight="1">
      <c r="B6" s="13" t="s">
        <v>45</v>
      </c>
      <c r="C6" s="19" t="s">
        <v>46</v>
      </c>
      <c r="D6" s="13" t="s">
        <v>7</v>
      </c>
      <c r="E6" s="17" t="s">
        <v>44</v>
      </c>
    </row>
    <row r="7" spans="2:5" ht="20.100000000000001" customHeight="1">
      <c r="B7" s="52"/>
      <c r="C7" s="20" t="str">
        <f t="shared" ref="C7:C26" si="0">IF(B7="","",VLOOKUP(B7,ProductLookup2,2,FALSE))</f>
        <v/>
      </c>
      <c r="D7" s="52"/>
      <c r="E7" s="53" t="str">
        <f t="shared" ref="E7:E26" si="1">IF(C7="","",C7*D7)</f>
        <v/>
      </c>
    </row>
    <row r="8" spans="2:5" ht="20.100000000000001" customHeight="1">
      <c r="B8" s="52"/>
      <c r="C8" s="20" t="str">
        <f t="shared" si="0"/>
        <v/>
      </c>
      <c r="D8" s="52"/>
      <c r="E8" s="53" t="str">
        <f t="shared" si="1"/>
        <v/>
      </c>
    </row>
    <row r="9" spans="2:5" ht="20.100000000000001" customHeight="1">
      <c r="B9" s="52"/>
      <c r="C9" s="20" t="str">
        <f t="shared" si="0"/>
        <v/>
      </c>
      <c r="D9" s="52"/>
      <c r="E9" s="53" t="str">
        <f t="shared" si="1"/>
        <v/>
      </c>
    </row>
    <row r="10" spans="2:5" ht="20.100000000000001" customHeight="1">
      <c r="B10" s="52"/>
      <c r="C10" s="20" t="str">
        <f t="shared" si="0"/>
        <v/>
      </c>
      <c r="D10" s="52"/>
      <c r="E10" s="53" t="str">
        <f t="shared" si="1"/>
        <v/>
      </c>
    </row>
    <row r="11" spans="2:5" ht="20.100000000000001" customHeight="1">
      <c r="B11" s="52"/>
      <c r="C11" s="20" t="str">
        <f t="shared" si="0"/>
        <v/>
      </c>
      <c r="D11" s="52"/>
      <c r="E11" s="53" t="str">
        <f t="shared" si="1"/>
        <v/>
      </c>
    </row>
    <row r="12" spans="2:5" ht="20.100000000000001" customHeight="1">
      <c r="B12" s="52"/>
      <c r="C12" s="20" t="str">
        <f t="shared" si="0"/>
        <v/>
      </c>
      <c r="D12" s="52"/>
      <c r="E12" s="53" t="str">
        <f t="shared" si="1"/>
        <v/>
      </c>
    </row>
    <row r="13" spans="2:5" ht="20.100000000000001" customHeight="1">
      <c r="B13" s="52"/>
      <c r="C13" s="20" t="str">
        <f t="shared" si="0"/>
        <v/>
      </c>
      <c r="D13" s="52"/>
      <c r="E13" s="53" t="str">
        <f t="shared" si="1"/>
        <v/>
      </c>
    </row>
    <row r="14" spans="2:5" ht="20.100000000000001" customHeight="1">
      <c r="B14" s="52"/>
      <c r="C14" s="20" t="str">
        <f t="shared" si="0"/>
        <v/>
      </c>
      <c r="D14" s="52"/>
      <c r="E14" s="53" t="str">
        <f t="shared" si="1"/>
        <v/>
      </c>
    </row>
    <row r="15" spans="2:5" ht="20.100000000000001" customHeight="1">
      <c r="B15" s="52"/>
      <c r="C15" s="20" t="str">
        <f t="shared" si="0"/>
        <v/>
      </c>
      <c r="D15" s="52"/>
      <c r="E15" s="53" t="str">
        <f t="shared" si="1"/>
        <v/>
      </c>
    </row>
    <row r="16" spans="2:5" ht="20.100000000000001" customHeight="1">
      <c r="B16" s="52"/>
      <c r="C16" s="20" t="str">
        <f t="shared" si="0"/>
        <v/>
      </c>
      <c r="D16" s="52"/>
      <c r="E16" s="53" t="str">
        <f t="shared" si="1"/>
        <v/>
      </c>
    </row>
    <row r="17" spans="2:5" ht="20.100000000000001" customHeight="1">
      <c r="B17" s="52"/>
      <c r="C17" s="20" t="str">
        <f t="shared" si="0"/>
        <v/>
      </c>
      <c r="D17" s="52"/>
      <c r="E17" s="53" t="str">
        <f t="shared" si="1"/>
        <v/>
      </c>
    </row>
    <row r="18" spans="2:5" ht="20.100000000000001" customHeight="1">
      <c r="B18" s="52"/>
      <c r="C18" s="20" t="str">
        <f t="shared" si="0"/>
        <v/>
      </c>
      <c r="D18" s="52"/>
      <c r="E18" s="53" t="str">
        <f t="shared" si="1"/>
        <v/>
      </c>
    </row>
    <row r="19" spans="2:5" ht="20.100000000000001" customHeight="1">
      <c r="B19" s="52"/>
      <c r="C19" s="20" t="str">
        <f t="shared" si="0"/>
        <v/>
      </c>
      <c r="D19" s="52"/>
      <c r="E19" s="53" t="str">
        <f t="shared" si="1"/>
        <v/>
      </c>
    </row>
    <row r="20" spans="2:5" ht="20.100000000000001" customHeight="1">
      <c r="B20" s="52"/>
      <c r="C20" s="20" t="str">
        <f t="shared" si="0"/>
        <v/>
      </c>
      <c r="D20" s="52"/>
      <c r="E20" s="53" t="str">
        <f t="shared" si="1"/>
        <v/>
      </c>
    </row>
    <row r="21" spans="2:5" ht="20.100000000000001" customHeight="1">
      <c r="B21" s="52"/>
      <c r="C21" s="20" t="str">
        <f t="shared" si="0"/>
        <v/>
      </c>
      <c r="D21" s="52"/>
      <c r="E21" s="53" t="str">
        <f t="shared" si="1"/>
        <v/>
      </c>
    </row>
    <row r="22" spans="2:5" ht="20.100000000000001" customHeight="1">
      <c r="B22" s="52"/>
      <c r="C22" s="20" t="str">
        <f t="shared" si="0"/>
        <v/>
      </c>
      <c r="D22" s="52"/>
      <c r="E22" s="53" t="str">
        <f t="shared" si="1"/>
        <v/>
      </c>
    </row>
    <row r="23" spans="2:5" ht="20.100000000000001" customHeight="1">
      <c r="B23" s="52"/>
      <c r="C23" s="20" t="str">
        <f t="shared" si="0"/>
        <v/>
      </c>
      <c r="D23" s="52"/>
      <c r="E23" s="53" t="str">
        <f t="shared" si="1"/>
        <v/>
      </c>
    </row>
    <row r="24" spans="2:5" ht="20.100000000000001" customHeight="1">
      <c r="B24" s="52"/>
      <c r="C24" s="20" t="str">
        <f t="shared" si="0"/>
        <v/>
      </c>
      <c r="D24" s="52"/>
      <c r="E24" s="53" t="str">
        <f t="shared" si="1"/>
        <v/>
      </c>
    </row>
    <row r="25" spans="2:5" ht="20.100000000000001" customHeight="1">
      <c r="B25" s="52"/>
      <c r="C25" s="20" t="str">
        <f t="shared" si="0"/>
        <v/>
      </c>
      <c r="D25" s="52"/>
      <c r="E25" s="53" t="str">
        <f t="shared" si="1"/>
        <v/>
      </c>
    </row>
    <row r="26" spans="2:5" ht="20.100000000000001" customHeight="1">
      <c r="B26" s="52"/>
      <c r="C26" s="20" t="str">
        <f t="shared" si="0"/>
        <v/>
      </c>
      <c r="D26" s="52"/>
      <c r="E26" s="53" t="str">
        <f t="shared" si="1"/>
        <v/>
      </c>
    </row>
    <row r="28" spans="2:5" ht="18">
      <c r="C28" s="21" t="s">
        <v>44</v>
      </c>
      <c r="E28" s="54">
        <f>SUM(E7:E26)</f>
        <v>0</v>
      </c>
    </row>
  </sheetData>
  <sheetProtection algorithmName="SHA-512" hashValue="EVrm8TlrVhHSvXANbq3qpKk05QpNRtiSBdobotaiCQ4B2j+NJCkC57GobneMGWEMgbioNewDbtFvh5Sz0aIEMg==" saltValue="eEgNxQRUWe8LQGjq7dvAaA==" spinCount="100000" sheet="1" objects="1" scenarios="1"/>
  <protectedRanges>
    <protectedRange sqref="B2:D2" name="Range1"/>
    <protectedRange sqref="B4:E4" name="Range2"/>
    <protectedRange sqref="B7:B26" name="Range3"/>
    <protectedRange sqref="D7:D26" name="Range4"/>
  </protectedRanges>
  <mergeCells count="2">
    <mergeCell ref="B2:D2"/>
    <mergeCell ref="B4:E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Products!$A$2:$A$35</xm:f>
          </x14:formula1>
          <xm:sqref>B7:B26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35"/>
  <sheetViews>
    <sheetView workbookViewId="0">
      <selection activeCell="B2" sqref="B2"/>
    </sheetView>
  </sheetViews>
  <sheetFormatPr defaultRowHeight="12.75"/>
  <cols>
    <col min="1" max="1" width="22.42578125" customWidth="1"/>
    <col min="2" max="2" width="11.85546875" customWidth="1"/>
  </cols>
  <sheetData>
    <row r="1" spans="1:2">
      <c r="A1" s="24" t="s">
        <v>0</v>
      </c>
      <c r="B1" s="25" t="s">
        <v>1</v>
      </c>
    </row>
    <row r="2" spans="1:2" ht="25.5">
      <c r="A2" s="7" t="s">
        <v>102</v>
      </c>
      <c r="B2" s="23">
        <v>1190.75</v>
      </c>
    </row>
    <row r="3" spans="1:2" ht="25.5">
      <c r="A3" s="7" t="s">
        <v>67</v>
      </c>
      <c r="B3" s="23">
        <v>1131.21</v>
      </c>
    </row>
    <row r="4" spans="1:2" ht="25.5">
      <c r="A4" s="7" t="s">
        <v>68</v>
      </c>
      <c r="B4" s="23">
        <v>1366.12</v>
      </c>
    </row>
    <row r="5" spans="1:2">
      <c r="A5" s="7" t="s">
        <v>103</v>
      </c>
      <c r="B5" s="8">
        <v>1186.3399999999999</v>
      </c>
    </row>
    <row r="6" spans="1:2" ht="25.5">
      <c r="A6" s="7" t="s">
        <v>34</v>
      </c>
      <c r="B6" s="8">
        <v>371.93</v>
      </c>
    </row>
    <row r="7" spans="1:2">
      <c r="A7" s="7" t="s">
        <v>33</v>
      </c>
      <c r="B7" s="8">
        <v>379.5</v>
      </c>
    </row>
    <row r="8" spans="1:2">
      <c r="A8" s="7" t="s">
        <v>69</v>
      </c>
      <c r="B8" s="8">
        <v>822.7</v>
      </c>
    </row>
    <row r="9" spans="1:2">
      <c r="A9" s="7" t="s">
        <v>70</v>
      </c>
      <c r="B9" s="8">
        <v>1179.93</v>
      </c>
    </row>
    <row r="10" spans="1:2">
      <c r="A10" s="7" t="s">
        <v>71</v>
      </c>
      <c r="B10" s="8">
        <v>1518.42</v>
      </c>
    </row>
    <row r="11" spans="1:2">
      <c r="A11" s="7" t="s">
        <v>75</v>
      </c>
      <c r="B11" s="23">
        <v>252.22</v>
      </c>
    </row>
    <row r="12" spans="1:2">
      <c r="A12" s="7" t="s">
        <v>74</v>
      </c>
      <c r="B12" s="23">
        <v>608.37</v>
      </c>
    </row>
    <row r="13" spans="1:2" ht="25.5">
      <c r="A13" s="7" t="s">
        <v>9</v>
      </c>
      <c r="B13" s="23">
        <v>9.74</v>
      </c>
    </row>
    <row r="14" spans="1:2" ht="25.5">
      <c r="A14" s="11" t="s">
        <v>10</v>
      </c>
      <c r="B14" s="23">
        <v>6.5</v>
      </c>
    </row>
    <row r="15" spans="1:2" ht="38.25">
      <c r="A15" s="7" t="s">
        <v>32</v>
      </c>
      <c r="B15" s="23">
        <v>11.91</v>
      </c>
    </row>
    <row r="16" spans="1:2" ht="25.5">
      <c r="A16" s="12" t="s">
        <v>104</v>
      </c>
      <c r="B16" s="23">
        <v>53.04</v>
      </c>
    </row>
    <row r="17" spans="1:2" ht="25.5">
      <c r="A17" s="15" t="s">
        <v>105</v>
      </c>
      <c r="B17" s="23">
        <v>52</v>
      </c>
    </row>
    <row r="18" spans="1:2">
      <c r="A18" s="7" t="s">
        <v>106</v>
      </c>
      <c r="B18" s="23">
        <v>220.89</v>
      </c>
    </row>
    <row r="19" spans="1:2">
      <c r="A19" s="26" t="s">
        <v>107</v>
      </c>
      <c r="B19" s="23">
        <v>242.07</v>
      </c>
    </row>
    <row r="20" spans="1:2">
      <c r="A20" s="26" t="s">
        <v>108</v>
      </c>
      <c r="B20" s="27">
        <v>458.89</v>
      </c>
    </row>
    <row r="21" spans="1:2" ht="25.5">
      <c r="A21" s="14" t="s">
        <v>66</v>
      </c>
      <c r="B21" s="23">
        <v>344.57</v>
      </c>
    </row>
    <row r="22" spans="1:2">
      <c r="A22" s="14" t="s">
        <v>76</v>
      </c>
      <c r="B22" s="23">
        <v>180.13</v>
      </c>
    </row>
    <row r="23" spans="1:2" ht="25.5">
      <c r="A23" s="14" t="s">
        <v>109</v>
      </c>
      <c r="B23" s="23">
        <v>419.49</v>
      </c>
    </row>
    <row r="24" spans="1:2" ht="25.5">
      <c r="A24" s="7" t="s">
        <v>72</v>
      </c>
      <c r="B24" s="23">
        <v>1166.94</v>
      </c>
    </row>
    <row r="25" spans="1:2" ht="25.5">
      <c r="A25" s="7" t="s">
        <v>110</v>
      </c>
      <c r="B25" s="23">
        <v>531.51</v>
      </c>
    </row>
    <row r="26" spans="1:2" ht="25.5">
      <c r="A26" s="7" t="s">
        <v>64</v>
      </c>
      <c r="B26" s="23">
        <v>113.66</v>
      </c>
    </row>
    <row r="27" spans="1:2" ht="25.5">
      <c r="A27" s="7" t="s">
        <v>59</v>
      </c>
      <c r="B27" s="23">
        <v>376.81</v>
      </c>
    </row>
    <row r="28" spans="1:2" ht="25.5">
      <c r="A28" s="22" t="s">
        <v>111</v>
      </c>
      <c r="B28" s="23">
        <v>327.67</v>
      </c>
    </row>
    <row r="29" spans="1:2" ht="25.5">
      <c r="A29" s="7" t="s">
        <v>112</v>
      </c>
      <c r="B29" s="23">
        <v>490.04</v>
      </c>
    </row>
    <row r="30" spans="1:2" ht="25.5">
      <c r="A30" s="7" t="s">
        <v>113</v>
      </c>
      <c r="B30" s="23">
        <v>51.56</v>
      </c>
    </row>
    <row r="31" spans="1:2">
      <c r="A31" s="7" t="s">
        <v>114</v>
      </c>
      <c r="B31" s="23">
        <v>70.37</v>
      </c>
    </row>
    <row r="32" spans="1:2" ht="25.5">
      <c r="A32" s="7" t="s">
        <v>116</v>
      </c>
      <c r="B32" s="23">
        <v>70.37</v>
      </c>
    </row>
    <row r="33" spans="1:2" ht="25.5">
      <c r="A33" s="7" t="s">
        <v>115</v>
      </c>
      <c r="B33" s="23">
        <v>70.37</v>
      </c>
    </row>
    <row r="34" spans="1:2">
      <c r="A34" s="7" t="s">
        <v>78</v>
      </c>
      <c r="B34" s="23">
        <v>57.87</v>
      </c>
    </row>
    <row r="35" spans="1:2" ht="25.5">
      <c r="A35" s="7" t="s">
        <v>79</v>
      </c>
      <c r="B35" s="23">
        <v>61.59</v>
      </c>
    </row>
  </sheetData>
  <sheetProtection algorithmName="SHA-512" hashValue="Q4O0tpWQoe+SpKile4MMTVt3MJQ/FKgJopREsOlBVoCPnvexiOUwYi+5/4MzwB9/z9IspsG956IFfj0Yhi5vog==" saltValue="jpliUGmjJm2e9x6qyt+NpA==" spinCount="100000" sheet="1" objects="1" scenarios="1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Full Spreadsheet</vt:lpstr>
      <vt:lpstr>Order Form</vt:lpstr>
      <vt:lpstr>Products</vt:lpstr>
      <vt:lpstr>'Full Spreadsheet'!Print_Titles</vt:lpstr>
      <vt:lpstr>ProductList</vt:lpstr>
      <vt:lpstr>ProductLookup</vt:lpstr>
      <vt:lpstr>ProductLookup2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O'Rourke</dc:creator>
  <cp:lastModifiedBy>Kelly O'Rourke</cp:lastModifiedBy>
  <cp:lastPrinted>2022-08-09T17:25:31Z</cp:lastPrinted>
  <dcterms:created xsi:type="dcterms:W3CDTF">2015-03-09T17:10:04Z</dcterms:created>
  <dcterms:modified xsi:type="dcterms:W3CDTF">2022-08-09T17:31:08Z</dcterms:modified>
</cp:coreProperties>
</file>